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18195" windowHeight="9780" activeTab="1"/>
  </bookViews>
  <sheets>
    <sheet name="QuickBooks Export Tips" sheetId="4" r:id="rId1"/>
    <sheet name="Sheet1" sheetId="1" r:id="rId2"/>
    <sheet name="Sheet2" sheetId="2" state="hidden" r:id="rId3"/>
    <sheet name="Sheet3" sheetId="3" state="hidden" r:id="rId4"/>
  </sheets>
  <definedNames>
    <definedName name="_xlnm.Print_Titles" localSheetId="1">Sheet1!#REF!,Sheet1!$1:$1</definedName>
  </definedNames>
  <calcPr calcId="125725"/>
</workbook>
</file>

<file path=xl/calcChain.xml><?xml version="1.0" encoding="utf-8"?>
<calcChain xmlns="http://schemas.openxmlformats.org/spreadsheetml/2006/main">
  <c r="F4" i="1"/>
  <c r="E66"/>
  <c r="E68"/>
  <c r="G65"/>
  <c r="G64"/>
  <c r="F63"/>
  <c r="G63" s="1"/>
  <c r="G44"/>
  <c r="G45"/>
  <c r="G46"/>
  <c r="G47"/>
  <c r="G48"/>
  <c r="G49"/>
  <c r="G50"/>
  <c r="G51"/>
  <c r="G52"/>
  <c r="G53"/>
  <c r="G54"/>
  <c r="G55"/>
  <c r="G56"/>
  <c r="G57"/>
  <c r="G58"/>
  <c r="G43"/>
  <c r="G59" l="1"/>
  <c r="F30"/>
  <c r="F66" s="1"/>
  <c r="E59"/>
  <c r="F59"/>
  <c r="G41"/>
  <c r="G40"/>
  <c r="F42"/>
  <c r="E42"/>
  <c r="G33"/>
  <c r="G34"/>
  <c r="G35"/>
  <c r="G36"/>
  <c r="G37"/>
  <c r="G32"/>
  <c r="F38"/>
  <c r="E38"/>
  <c r="G19"/>
  <c r="G21"/>
  <c r="G22"/>
  <c r="G23"/>
  <c r="G24"/>
  <c r="G25"/>
  <c r="G26"/>
  <c r="G27"/>
  <c r="G28"/>
  <c r="G29"/>
  <c r="G18"/>
  <c r="E26"/>
  <c r="E30" s="1"/>
  <c r="G10"/>
  <c r="F14"/>
  <c r="G13"/>
  <c r="G12"/>
  <c r="G11"/>
  <c r="E14"/>
  <c r="G5"/>
  <c r="G6"/>
  <c r="G7"/>
  <c r="G4"/>
  <c r="E8"/>
  <c r="F8"/>
  <c r="G30" l="1"/>
  <c r="G66" s="1"/>
  <c r="F15"/>
  <c r="G42"/>
  <c r="G38"/>
  <c r="E15"/>
  <c r="G8"/>
  <c r="G14"/>
  <c r="F68" l="1"/>
  <c r="G15"/>
  <c r="G68" l="1"/>
</calcChain>
</file>

<file path=xl/sharedStrings.xml><?xml version="1.0" encoding="utf-8"?>
<sst xmlns="http://schemas.openxmlformats.org/spreadsheetml/2006/main" count="92" uniqueCount="92">
  <si>
    <t>Founders Circle Program</t>
  </si>
  <si>
    <t>Restricted Contributions</t>
  </si>
  <si>
    <t>Unrestricted Contributions</t>
  </si>
  <si>
    <t>Earned Revenue</t>
  </si>
  <si>
    <t>Investments</t>
  </si>
  <si>
    <t>Total Earned Revenue</t>
  </si>
  <si>
    <t>Total Income</t>
  </si>
  <si>
    <t>Expense</t>
  </si>
  <si>
    <t>Project Grants</t>
  </si>
  <si>
    <t>Political Monitoring</t>
  </si>
  <si>
    <t>Marketing and Promotion</t>
  </si>
  <si>
    <t>Consulting (Marketing/PR)</t>
  </si>
  <si>
    <t>Design &amp; Creative</t>
  </si>
  <si>
    <t>Website Development &amp; Maint.</t>
  </si>
  <si>
    <t>On-line Marketing/Social Media</t>
  </si>
  <si>
    <t>Printing</t>
  </si>
  <si>
    <t>Promotional/Gift Items</t>
  </si>
  <si>
    <t>Advertising/Media Costs</t>
  </si>
  <si>
    <t>Photography/Videography</t>
  </si>
  <si>
    <t>Marketing and Promotion - Other</t>
  </si>
  <si>
    <t>Total Marketing and Promotion</t>
  </si>
  <si>
    <t>Events</t>
  </si>
  <si>
    <t>Event Management &amp; Support</t>
  </si>
  <si>
    <t>Food &amp; Beverage/Catering</t>
  </si>
  <si>
    <t>Entertainment</t>
  </si>
  <si>
    <t>Rentals, Decor, Supplies</t>
  </si>
  <si>
    <t>Sound &amp; Lighting</t>
  </si>
  <si>
    <t>Total Events</t>
  </si>
  <si>
    <t>Development</t>
  </si>
  <si>
    <t>Consulting (Development)</t>
  </si>
  <si>
    <t>Total Development</t>
  </si>
  <si>
    <t>Operations</t>
  </si>
  <si>
    <t>Office Manager</t>
  </si>
  <si>
    <t>Travel</t>
  </si>
  <si>
    <t>Conferences &amp; Training</t>
  </si>
  <si>
    <t>Board Meeting Costs</t>
  </si>
  <si>
    <t>Employee Recruitment</t>
  </si>
  <si>
    <t>Consulting (Administrative)</t>
  </si>
  <si>
    <t>Service Fees</t>
  </si>
  <si>
    <t>Credit Card/PayPal Fees</t>
  </si>
  <si>
    <t>Occupancy Cost</t>
  </si>
  <si>
    <t>IT Support</t>
  </si>
  <si>
    <t>Mailing Costs</t>
  </si>
  <si>
    <t>Copy Charges</t>
  </si>
  <si>
    <t>Supplies</t>
  </si>
  <si>
    <t>Total Operations</t>
  </si>
  <si>
    <t>Insurance</t>
  </si>
  <si>
    <t>Misc. Expenses</t>
  </si>
  <si>
    <t>Total Expense</t>
  </si>
  <si>
    <t>Net Ordinary Income</t>
  </si>
  <si>
    <t>Instructions for Exporting QuickBooks data</t>
  </si>
  <si>
    <t>Where did my worksheet go?</t>
  </si>
  <si>
    <t>When you export data to a new workbook, your new worksheet containing exported data goes to Sheet 1. When you export to an existing workbook,</t>
  </si>
  <si>
    <t>the new worksheet is placed in front of the last active sheet where it will be named "SheetX" using the next available number in the series.</t>
  </si>
  <si>
    <t>How do I make sure this tips sheet isn't exported with the QuickBooks report in the final workbook?</t>
  </si>
  <si>
    <t>Before exporting, on the Export Report Basic tab, deselect the option to include the instruction worksheet.</t>
  </si>
  <si>
    <t>How can I customize and update my worksheet?</t>
  </si>
  <si>
    <t>You can set up Excel links between 2 or more worksheets.  (See Microsoft Excel Help for details about linking in Excel.) You can use this</t>
  </si>
  <si>
    <t>feature to setup links between a QuickBooks summary report and your customized sheet.</t>
  </si>
  <si>
    <t>&gt;&gt; Choose one sheet as your source worksheet into which you'll export QuickBooks data. Then create another worksheet where you can</t>
  </si>
  <si>
    <t>customize your data and link the data between that sheet and the source worksheet.</t>
  </si>
  <si>
    <t>&gt;&gt; Export your source data to an existing worksheet and overwrite the current data so that the new data is used by any Excel links and formulas.</t>
  </si>
  <si>
    <t>&gt;&gt; Create Excel links between a QuickBooks data worksheet and another worksheet in the workbook.</t>
  </si>
  <si>
    <t>Troubleshooting: Why don't my links work correctly after exporting data?</t>
  </si>
  <si>
    <t>Be aware that any difference in the structure of the current report from the report that you used when setting up links, can cause mismatch</t>
  </si>
  <si>
    <t>in the links between worksheets. If you are seeing wrong data in your customized worksheet, then you may have:</t>
  </si>
  <si>
    <t>&gt;&gt; Moved or deleted elements, or changed the structure of the report in some way?  For example:</t>
  </si>
  <si>
    <t>You might have moved or deleted items from item list which gets used in a report like Inventory Valuation report.</t>
  </si>
  <si>
    <t>You might have moved or deleted accounts from accounts list which gets used in a report like Profit and Loss standard report.</t>
  </si>
  <si>
    <t>&gt;&gt; You are using a report related to accounts and have account(s) with no activity associated and did not choose to display "All rows".</t>
  </si>
  <si>
    <t>TIP: Choose display All rows (available for most of the reports), Select Modify report-&gt;Display-&gt;Advanced-&gt;Display Rows-&gt;All rows</t>
  </si>
  <si>
    <t>&gt;&gt; Deleted exported data sheet which serves as data source.</t>
  </si>
  <si>
    <t>Budget</t>
  </si>
  <si>
    <t>Variance</t>
  </si>
  <si>
    <t>Project Admin Fee</t>
  </si>
  <si>
    <t>Executive Director</t>
  </si>
  <si>
    <t>Employee Benefits</t>
  </si>
  <si>
    <t>Leagal &amp; Accounting</t>
  </si>
  <si>
    <t>Contributions</t>
  </si>
  <si>
    <t>Total Contributions</t>
  </si>
  <si>
    <t xml:space="preserve"> Event Income </t>
  </si>
  <si>
    <t>Notes</t>
  </si>
  <si>
    <t>Other Event Expenses</t>
  </si>
  <si>
    <t>Grant Development</t>
  </si>
  <si>
    <t>General Liability Insurance</t>
  </si>
  <si>
    <t>Directors &amp; Officers Insurance</t>
  </si>
  <si>
    <t>Total Insurance</t>
  </si>
  <si>
    <t>Donated Goods and Services</t>
  </si>
  <si>
    <t>Does not include the 2nd $100,000 from the CTC grant</t>
  </si>
  <si>
    <t>Government Contract/fees</t>
  </si>
  <si>
    <t>Total contract is $120k, not $150k.</t>
  </si>
  <si>
    <t>Jan - Dec 2011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</si>
</sst>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43" fontId="4" fillId="0" borderId="1" xfId="0" applyNumberFormat="1" applyFont="1" applyBorder="1" applyAlignment="1">
      <alignment horizontal="center"/>
    </xf>
    <xf numFmtId="43" fontId="5" fillId="2" borderId="1" xfId="0" applyNumberFormat="1" applyFont="1" applyFill="1" applyBorder="1" applyAlignment="1">
      <alignment horizontal="center" wrapText="1"/>
    </xf>
    <xf numFmtId="43" fontId="5" fillId="2" borderId="0" xfId="0" applyNumberFormat="1" applyFont="1" applyFill="1" applyBorder="1" applyAlignment="1">
      <alignment horizontal="center" wrapText="1"/>
    </xf>
    <xf numFmtId="43" fontId="4" fillId="0" borderId="0" xfId="0" applyNumberFormat="1" applyFont="1"/>
    <xf numFmtId="43" fontId="4" fillId="0" borderId="5" xfId="0" applyNumberFormat="1" applyFont="1" applyBorder="1"/>
    <xf numFmtId="43" fontId="5" fillId="0" borderId="0" xfId="0" applyNumberFormat="1" applyFont="1"/>
    <xf numFmtId="43" fontId="6" fillId="0" borderId="0" xfId="0" applyNumberFormat="1" applyFont="1"/>
    <xf numFmtId="43" fontId="5" fillId="0" borderId="0" xfId="0" applyNumberFormat="1" applyFont="1" applyAlignment="1">
      <alignment wrapText="1"/>
    </xf>
    <xf numFmtId="43" fontId="6" fillId="2" borderId="0" xfId="1" applyNumberFormat="1" applyFont="1" applyFill="1"/>
    <xf numFmtId="43" fontId="5" fillId="2" borderId="0" xfId="0" applyNumberFormat="1" applyFont="1" applyFill="1" applyAlignment="1">
      <alignment wrapText="1"/>
    </xf>
    <xf numFmtId="43" fontId="5" fillId="2" borderId="0" xfId="0" applyNumberFormat="1" applyFont="1" applyFill="1"/>
    <xf numFmtId="43" fontId="6" fillId="2" borderId="2" xfId="1" applyNumberFormat="1" applyFont="1" applyFill="1" applyBorder="1"/>
    <xf numFmtId="43" fontId="6" fillId="0" borderId="2" xfId="0" applyNumberFormat="1" applyFont="1" applyBorder="1"/>
    <xf numFmtId="43" fontId="5" fillId="0" borderId="2" xfId="0" applyNumberFormat="1" applyFont="1" applyBorder="1"/>
    <xf numFmtId="43" fontId="4" fillId="3" borderId="3" xfId="0" applyNumberFormat="1" applyFont="1" applyFill="1" applyBorder="1"/>
    <xf numFmtId="43" fontId="4" fillId="3" borderId="6" xfId="0" applyNumberFormat="1" applyFont="1" applyFill="1" applyBorder="1"/>
    <xf numFmtId="43" fontId="4" fillId="3" borderId="4" xfId="1" applyNumberFormat="1" applyFont="1" applyFill="1" applyBorder="1"/>
    <xf numFmtId="43" fontId="7" fillId="0" borderId="0" xfId="0" applyNumberFormat="1" applyFont="1"/>
    <xf numFmtId="43" fontId="6" fillId="0" borderId="0" xfId="1" applyNumberFormat="1" applyFont="1"/>
    <xf numFmtId="43" fontId="6" fillId="0" borderId="0" xfId="0" applyNumberFormat="1" applyFont="1" applyBorder="1"/>
    <xf numFmtId="43" fontId="6" fillId="0" borderId="0" xfId="1" applyNumberFormat="1" applyFont="1" applyBorder="1"/>
    <xf numFmtId="43" fontId="5" fillId="2" borderId="0" xfId="0" applyNumberFormat="1" applyFont="1" applyFill="1" applyBorder="1" applyAlignment="1">
      <alignment wrapText="1"/>
    </xf>
    <xf numFmtId="43" fontId="5" fillId="0" borderId="0" xfId="0" applyNumberFormat="1" applyFont="1" applyBorder="1"/>
    <xf numFmtId="43" fontId="5" fillId="2" borderId="0" xfId="0" applyNumberFormat="1" applyFont="1" applyFill="1" applyBorder="1"/>
    <xf numFmtId="43" fontId="4" fillId="3" borderId="0" xfId="0" applyNumberFormat="1" applyFont="1" applyFill="1"/>
    <xf numFmtId="43" fontId="4" fillId="3" borderId="5" xfId="0" applyNumberFormat="1" applyFont="1" applyFill="1" applyBorder="1"/>
    <xf numFmtId="43" fontId="6" fillId="3" borderId="3" xfId="0" applyNumberFormat="1" applyFont="1" applyFill="1" applyBorder="1"/>
    <xf numFmtId="43" fontId="4" fillId="0" borderId="4" xfId="0" applyNumberFormat="1" applyFont="1" applyBorder="1"/>
    <xf numFmtId="43" fontId="4" fillId="0" borderId="7" xfId="0" applyNumberFormat="1" applyFont="1" applyBorder="1"/>
    <xf numFmtId="43" fontId="4" fillId="3" borderId="1" xfId="0" applyNumberFormat="1" applyFont="1" applyFill="1" applyBorder="1" applyAlignment="1">
      <alignment horizontal="center"/>
    </xf>
    <xf numFmtId="43" fontId="6" fillId="3" borderId="0" xfId="0" applyNumberFormat="1" applyFont="1" applyFill="1"/>
    <xf numFmtId="43" fontId="6" fillId="3" borderId="2" xfId="0" applyNumberFormat="1" applyFont="1" applyFill="1" applyBorder="1"/>
    <xf numFmtId="43" fontId="5" fillId="3" borderId="0" xfId="0" applyNumberFormat="1" applyFont="1" applyFill="1"/>
    <xf numFmtId="43" fontId="5" fillId="3" borderId="2" xfId="0" applyNumberFormat="1" applyFont="1" applyFill="1" applyBorder="1"/>
    <xf numFmtId="43" fontId="6" fillId="3" borderId="0" xfId="0" applyNumberFormat="1" applyFont="1" applyFill="1" applyBorder="1"/>
    <xf numFmtId="43" fontId="4" fillId="3" borderId="4" xfId="0" applyNumberFormat="1" applyFont="1" applyFill="1" applyBorder="1"/>
    <xf numFmtId="43" fontId="4" fillId="3" borderId="0" xfId="1" applyNumberFormat="1" applyFont="1" applyFill="1" applyBorder="1"/>
    <xf numFmtId="43" fontId="4" fillId="2" borderId="0" xfId="0" applyNumberFormat="1" applyFont="1" applyFill="1" applyBorder="1"/>
    <xf numFmtId="43" fontId="4" fillId="2" borderId="5" xfId="0" applyNumberFormat="1" applyFont="1" applyFill="1" applyBorder="1"/>
    <xf numFmtId="43" fontId="4" fillId="2" borderId="0" xfId="1" applyNumberFormat="1" applyFont="1" applyFill="1" applyBorder="1"/>
    <xf numFmtId="43" fontId="4" fillId="0" borderId="0" xfId="0" applyNumberFormat="1" applyFont="1" applyAlignment="1">
      <alignment vertical="center"/>
    </xf>
    <xf numFmtId="43" fontId="4" fillId="0" borderId="5" xfId="0" applyNumberFormat="1" applyFont="1" applyBorder="1" applyAlignment="1">
      <alignment vertical="center"/>
    </xf>
    <xf numFmtId="43" fontId="6" fillId="2" borderId="0" xfId="1" applyNumberFormat="1" applyFont="1" applyFill="1" applyAlignment="1">
      <alignment vertical="center"/>
    </xf>
    <xf numFmtId="43" fontId="6" fillId="3" borderId="0" xfId="0" applyNumberFormat="1" applyFont="1" applyFill="1" applyAlignment="1">
      <alignment vertical="center"/>
    </xf>
    <xf numFmtId="43" fontId="5" fillId="0" borderId="0" xfId="0" applyNumberFormat="1" applyFont="1" applyAlignment="1">
      <alignment vertical="center"/>
    </xf>
    <xf numFmtId="43" fontId="5" fillId="0" borderId="0" xfId="0" applyNumberFormat="1" applyFont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workbookViewId="0"/>
  </sheetViews>
  <sheetFormatPr defaultRowHeight="15"/>
  <sheetData>
    <row r="1" spans="1:6">
      <c r="F1" s="1" t="s">
        <v>50</v>
      </c>
    </row>
    <row r="3" spans="1:6">
      <c r="A3" s="1" t="s">
        <v>51</v>
      </c>
    </row>
    <row r="4" spans="1:6">
      <c r="B4" t="s">
        <v>52</v>
      </c>
    </row>
    <row r="5" spans="1:6">
      <c r="B5" t="s">
        <v>53</v>
      </c>
    </row>
    <row r="8" spans="1:6">
      <c r="A8" s="1" t="s">
        <v>54</v>
      </c>
    </row>
    <row r="9" spans="1:6">
      <c r="B9" t="s">
        <v>55</v>
      </c>
    </row>
    <row r="12" spans="1:6">
      <c r="A12" s="1" t="s">
        <v>56</v>
      </c>
    </row>
    <row r="13" spans="1:6">
      <c r="B13" t="s">
        <v>57</v>
      </c>
    </row>
    <row r="14" spans="1:6">
      <c r="B14" t="s">
        <v>58</v>
      </c>
    </row>
    <row r="15" spans="1:6">
      <c r="C15" s="2" t="s">
        <v>59</v>
      </c>
    </row>
    <row r="16" spans="1:6">
      <c r="C16" s="2" t="s">
        <v>60</v>
      </c>
    </row>
    <row r="17" spans="1:4">
      <c r="C17" s="2" t="s">
        <v>61</v>
      </c>
    </row>
    <row r="18" spans="1:4">
      <c r="C18" s="2" t="s">
        <v>62</v>
      </c>
    </row>
    <row r="21" spans="1:4">
      <c r="A21" s="1" t="s">
        <v>63</v>
      </c>
    </row>
    <row r="22" spans="1:4">
      <c r="B22" t="s">
        <v>64</v>
      </c>
    </row>
    <row r="23" spans="1:4">
      <c r="B23" t="s">
        <v>65</v>
      </c>
    </row>
    <row r="24" spans="1:4">
      <c r="C24" s="2" t="s">
        <v>66</v>
      </c>
    </row>
    <row r="25" spans="1:4">
      <c r="D25" t="s">
        <v>67</v>
      </c>
    </row>
    <row r="26" spans="1:4">
      <c r="D26" t="s">
        <v>68</v>
      </c>
    </row>
    <row r="27" spans="1:4">
      <c r="C27" s="2" t="s">
        <v>69</v>
      </c>
    </row>
    <row r="28" spans="1:4">
      <c r="D28" t="s">
        <v>70</v>
      </c>
    </row>
    <row r="29" spans="1:4">
      <c r="C29" s="2" t="s">
        <v>71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70"/>
  <sheetViews>
    <sheetView tabSelected="1" zoomScale="154" zoomScaleNormal="154" workbookViewId="0">
      <pane xSplit="1" ySplit="1" topLeftCell="B42" activePane="bottomRight" state="frozenSplit"/>
      <selection pane="topRight" activeCell="G1" sqref="G1"/>
      <selection pane="bottomLeft" activeCell="A2" sqref="A2"/>
      <selection pane="bottomRight" activeCell="H70" sqref="H70"/>
    </sheetView>
  </sheetViews>
  <sheetFormatPr defaultRowHeight="11.25"/>
  <cols>
    <col min="1" max="1" width="3.7109375" style="8" customWidth="1"/>
    <col min="2" max="2" width="7.42578125" style="8" customWidth="1"/>
    <col min="3" max="3" width="29.42578125" style="8" customWidth="1"/>
    <col min="4" max="4" width="3" style="8" customWidth="1"/>
    <col min="5" max="7" width="12.7109375" style="8" customWidth="1"/>
    <col min="8" max="8" width="16" style="10" customWidth="1"/>
    <col min="9" max="16384" width="9.140625" style="8"/>
  </cols>
  <sheetData>
    <row r="1" spans="1:8" s="5" customFormat="1" ht="12" thickBot="1">
      <c r="A1" s="3"/>
      <c r="B1" s="3"/>
      <c r="C1" s="3"/>
      <c r="D1" s="3"/>
      <c r="E1" s="4" t="s">
        <v>72</v>
      </c>
      <c r="F1" s="32" t="s">
        <v>91</v>
      </c>
      <c r="G1" s="4" t="s">
        <v>73</v>
      </c>
      <c r="H1" s="4" t="s">
        <v>81</v>
      </c>
    </row>
    <row r="2" spans="1:8">
      <c r="A2" s="6"/>
      <c r="B2" s="6"/>
      <c r="C2" s="6"/>
      <c r="D2" s="7"/>
      <c r="F2" s="33"/>
    </row>
    <row r="3" spans="1:8" ht="18" customHeight="1">
      <c r="A3" s="6" t="s">
        <v>78</v>
      </c>
      <c r="B3" s="6"/>
      <c r="C3" s="6"/>
      <c r="D3" s="7"/>
      <c r="F3" s="33"/>
    </row>
    <row r="4" spans="1:8">
      <c r="A4" s="6"/>
      <c r="B4" s="6" t="s">
        <v>0</v>
      </c>
      <c r="C4" s="6"/>
      <c r="D4" s="7"/>
      <c r="E4" s="11">
        <v>250000</v>
      </c>
      <c r="F4" s="33">
        <f>517634.46+5000</f>
        <v>522634.46</v>
      </c>
      <c r="G4" s="8">
        <f>F4-E4</f>
        <v>272634.46000000002</v>
      </c>
    </row>
    <row r="5" spans="1:8" s="47" customFormat="1" ht="33.75">
      <c r="A5" s="43"/>
      <c r="B5" s="43" t="s">
        <v>1</v>
      </c>
      <c r="C5" s="43"/>
      <c r="D5" s="44"/>
      <c r="E5" s="45">
        <v>215000</v>
      </c>
      <c r="F5" s="46">
        <v>101150</v>
      </c>
      <c r="G5" s="47">
        <f t="shared" ref="G5:G7" si="0">F5-E5</f>
        <v>-113850</v>
      </c>
      <c r="H5" s="48" t="s">
        <v>88</v>
      </c>
    </row>
    <row r="6" spans="1:8" s="13" customFormat="1">
      <c r="A6" s="6"/>
      <c r="B6" s="6" t="s">
        <v>2</v>
      </c>
      <c r="C6" s="6"/>
      <c r="D6" s="7"/>
      <c r="E6" s="11">
        <v>20000</v>
      </c>
      <c r="F6" s="33">
        <v>61025</v>
      </c>
      <c r="G6" s="8">
        <f t="shared" si="0"/>
        <v>41025</v>
      </c>
      <c r="H6" s="12"/>
    </row>
    <row r="7" spans="1:8">
      <c r="A7" s="6"/>
      <c r="B7" s="6" t="s">
        <v>87</v>
      </c>
      <c r="C7" s="6"/>
      <c r="D7" s="7"/>
      <c r="E7" s="11">
        <v>0</v>
      </c>
      <c r="F7" s="33">
        <v>2000</v>
      </c>
      <c r="G7" s="8">
        <f t="shared" si="0"/>
        <v>2000</v>
      </c>
    </row>
    <row r="8" spans="1:8" ht="15" customHeight="1" thickBot="1">
      <c r="A8" s="6" t="s">
        <v>79</v>
      </c>
      <c r="B8" s="6"/>
      <c r="C8" s="6"/>
      <c r="D8" s="7"/>
      <c r="E8" s="14">
        <f>SUM(E4:E7)</f>
        <v>485000</v>
      </c>
      <c r="F8" s="34">
        <f>SUM(F4:F7)</f>
        <v>686809.46</v>
      </c>
      <c r="G8" s="16">
        <f>F8-E8</f>
        <v>201809.45999999996</v>
      </c>
    </row>
    <row r="9" spans="1:8" ht="18" customHeight="1">
      <c r="A9" s="6" t="s">
        <v>3</v>
      </c>
      <c r="B9" s="6"/>
      <c r="C9" s="6"/>
      <c r="D9" s="7"/>
      <c r="E9" s="9"/>
      <c r="F9" s="35"/>
    </row>
    <row r="10" spans="1:8">
      <c r="A10" s="6"/>
      <c r="B10" s="6" t="s">
        <v>80</v>
      </c>
      <c r="C10" s="6"/>
      <c r="D10" s="7"/>
      <c r="E10" s="11">
        <v>56500</v>
      </c>
      <c r="F10" s="35">
        <v>55810</v>
      </c>
      <c r="G10" s="8">
        <f>F10-E10</f>
        <v>-690</v>
      </c>
    </row>
    <row r="11" spans="1:8" ht="22.5">
      <c r="A11" s="6"/>
      <c r="B11" s="6" t="s">
        <v>89</v>
      </c>
      <c r="C11" s="6"/>
      <c r="D11" s="7"/>
      <c r="E11" s="11">
        <v>150000</v>
      </c>
      <c r="F11" s="35">
        <v>52261.37</v>
      </c>
      <c r="G11" s="8">
        <f>F11-E11</f>
        <v>-97738.63</v>
      </c>
      <c r="H11" s="10" t="s">
        <v>90</v>
      </c>
    </row>
    <row r="12" spans="1:8">
      <c r="A12" s="6"/>
      <c r="B12" s="6" t="s">
        <v>74</v>
      </c>
      <c r="C12" s="6"/>
      <c r="D12" s="7"/>
      <c r="E12" s="11">
        <v>1050</v>
      </c>
      <c r="F12" s="35">
        <v>0</v>
      </c>
      <c r="G12" s="8">
        <f>F12-E12</f>
        <v>-1050</v>
      </c>
    </row>
    <row r="13" spans="1:8">
      <c r="A13" s="6"/>
      <c r="B13" s="6" t="s">
        <v>4</v>
      </c>
      <c r="C13" s="6"/>
      <c r="D13" s="7"/>
      <c r="E13" s="11">
        <v>0</v>
      </c>
      <c r="F13" s="35">
        <v>863.67</v>
      </c>
      <c r="G13" s="8">
        <f>F13-E13</f>
        <v>863.67</v>
      </c>
    </row>
    <row r="14" spans="1:8" ht="15" customHeight="1" thickBot="1">
      <c r="A14" s="6" t="s">
        <v>5</v>
      </c>
      <c r="B14" s="6"/>
      <c r="C14" s="6"/>
      <c r="D14" s="7"/>
      <c r="E14" s="14">
        <f>SUM(E10:E13)</f>
        <v>207550</v>
      </c>
      <c r="F14" s="36">
        <f>SUM(F10:F13)</f>
        <v>108935.03999999999</v>
      </c>
      <c r="G14" s="16">
        <f>SUM(G10:G13)</f>
        <v>-98614.96</v>
      </c>
    </row>
    <row r="15" spans="1:8" s="20" customFormat="1" ht="18" customHeight="1" thickBot="1">
      <c r="A15" s="17" t="s">
        <v>6</v>
      </c>
      <c r="B15" s="17"/>
      <c r="C15" s="17"/>
      <c r="D15" s="18"/>
      <c r="E15" s="19">
        <f>E14+E8</f>
        <v>692550</v>
      </c>
      <c r="F15" s="19">
        <f>F14+F8</f>
        <v>795744.5</v>
      </c>
      <c r="G15" s="19">
        <f>G14+G8</f>
        <v>103194.49999999996</v>
      </c>
      <c r="H15" s="10"/>
    </row>
    <row r="16" spans="1:8" s="20" customFormat="1" ht="18" customHeight="1" thickTop="1">
      <c r="A16" s="40"/>
      <c r="B16" s="40"/>
      <c r="C16" s="40"/>
      <c r="D16" s="41"/>
      <c r="E16" s="42"/>
      <c r="F16" s="39"/>
      <c r="G16" s="42"/>
      <c r="H16" s="10"/>
    </row>
    <row r="17" spans="1:7" ht="15" customHeight="1">
      <c r="A17" s="6" t="s">
        <v>7</v>
      </c>
      <c r="B17" s="6"/>
      <c r="C17" s="6"/>
      <c r="D17" s="7"/>
      <c r="E17" s="9"/>
      <c r="F17" s="35"/>
      <c r="G17" s="20"/>
    </row>
    <row r="18" spans="1:7" ht="18" customHeight="1">
      <c r="A18" s="6"/>
      <c r="B18" s="6" t="s">
        <v>8</v>
      </c>
      <c r="C18" s="6"/>
      <c r="D18" s="7"/>
      <c r="E18" s="21">
        <v>0</v>
      </c>
      <c r="F18" s="33">
        <v>50000</v>
      </c>
      <c r="G18" s="8">
        <f>F18-E18</f>
        <v>50000</v>
      </c>
    </row>
    <row r="19" spans="1:7" ht="18" customHeight="1">
      <c r="A19" s="6"/>
      <c r="B19" s="6" t="s">
        <v>9</v>
      </c>
      <c r="C19" s="6"/>
      <c r="D19" s="7"/>
      <c r="E19" s="21">
        <v>60000</v>
      </c>
      <c r="F19" s="33">
        <v>65000</v>
      </c>
      <c r="G19" s="8">
        <f t="shared" ref="G19:G29" si="1">F19-E19</f>
        <v>5000</v>
      </c>
    </row>
    <row r="20" spans="1:7" ht="18" customHeight="1">
      <c r="A20" s="6"/>
      <c r="B20" s="6" t="s">
        <v>10</v>
      </c>
      <c r="C20" s="6"/>
      <c r="D20" s="7"/>
      <c r="E20" s="21"/>
      <c r="F20" s="33"/>
    </row>
    <row r="21" spans="1:7">
      <c r="A21" s="6"/>
      <c r="B21" s="6"/>
      <c r="C21" s="6" t="s">
        <v>11</v>
      </c>
      <c r="D21" s="7"/>
      <c r="E21" s="21">
        <v>24000</v>
      </c>
      <c r="F21" s="33">
        <v>17026.25</v>
      </c>
      <c r="G21" s="8">
        <f t="shared" si="1"/>
        <v>-6973.75</v>
      </c>
    </row>
    <row r="22" spans="1:7">
      <c r="A22" s="6"/>
      <c r="B22" s="6"/>
      <c r="C22" s="6" t="s">
        <v>12</v>
      </c>
      <c r="D22" s="7"/>
      <c r="E22" s="21">
        <v>22500</v>
      </c>
      <c r="F22" s="33">
        <v>22236.25</v>
      </c>
      <c r="G22" s="8">
        <f t="shared" si="1"/>
        <v>-263.75</v>
      </c>
    </row>
    <row r="23" spans="1:7">
      <c r="A23" s="6"/>
      <c r="B23" s="6"/>
      <c r="C23" s="6" t="s">
        <v>13</v>
      </c>
      <c r="D23" s="7"/>
      <c r="E23" s="21">
        <v>30000</v>
      </c>
      <c r="F23" s="33">
        <v>18362.38</v>
      </c>
      <c r="G23" s="8">
        <f t="shared" si="1"/>
        <v>-11637.619999999999</v>
      </c>
    </row>
    <row r="24" spans="1:7">
      <c r="A24" s="6"/>
      <c r="B24" s="6"/>
      <c r="C24" s="6" t="s">
        <v>14</v>
      </c>
      <c r="D24" s="7"/>
      <c r="E24" s="21">
        <v>21000</v>
      </c>
      <c r="F24" s="33">
        <v>12155</v>
      </c>
      <c r="G24" s="8">
        <f t="shared" si="1"/>
        <v>-8845</v>
      </c>
    </row>
    <row r="25" spans="1:7">
      <c r="A25" s="6"/>
      <c r="B25" s="6"/>
      <c r="C25" s="6" t="s">
        <v>15</v>
      </c>
      <c r="D25" s="7"/>
      <c r="E25" s="21">
        <v>4000</v>
      </c>
      <c r="F25" s="33">
        <v>9817.5</v>
      </c>
      <c r="G25" s="8">
        <f t="shared" si="1"/>
        <v>5817.5</v>
      </c>
    </row>
    <row r="26" spans="1:7">
      <c r="A26" s="6"/>
      <c r="B26" s="6"/>
      <c r="C26" s="6" t="s">
        <v>16</v>
      </c>
      <c r="D26" s="7"/>
      <c r="E26" s="21">
        <f>7500+10950</f>
        <v>18450</v>
      </c>
      <c r="F26" s="33">
        <v>13616.36</v>
      </c>
      <c r="G26" s="8">
        <f t="shared" si="1"/>
        <v>-4833.6399999999994</v>
      </c>
    </row>
    <row r="27" spans="1:7">
      <c r="A27" s="6"/>
      <c r="B27" s="6"/>
      <c r="C27" s="6" t="s">
        <v>17</v>
      </c>
      <c r="D27" s="7"/>
      <c r="E27" s="21">
        <v>2000</v>
      </c>
      <c r="F27" s="33">
        <v>26303.26</v>
      </c>
      <c r="G27" s="8">
        <f t="shared" si="1"/>
        <v>24303.26</v>
      </c>
    </row>
    <row r="28" spans="1:7">
      <c r="A28" s="6"/>
      <c r="B28" s="6"/>
      <c r="C28" s="6" t="s">
        <v>18</v>
      </c>
      <c r="D28" s="7"/>
      <c r="E28" s="21">
        <v>1400</v>
      </c>
      <c r="F28" s="37">
        <v>3770</v>
      </c>
      <c r="G28" s="8">
        <f t="shared" si="1"/>
        <v>2370</v>
      </c>
    </row>
    <row r="29" spans="1:7">
      <c r="A29" s="6"/>
      <c r="B29" s="6"/>
      <c r="C29" s="6" t="s">
        <v>19</v>
      </c>
      <c r="D29" s="7"/>
      <c r="E29" s="23">
        <v>500</v>
      </c>
      <c r="F29" s="37">
        <v>0</v>
      </c>
      <c r="G29" s="8">
        <f t="shared" si="1"/>
        <v>-500</v>
      </c>
    </row>
    <row r="30" spans="1:7" ht="15" customHeight="1" thickBot="1">
      <c r="A30" s="6"/>
      <c r="B30" s="6" t="s">
        <v>20</v>
      </c>
      <c r="C30" s="6"/>
      <c r="D30" s="7"/>
      <c r="E30" s="16">
        <f>SUM(E21:E29)</f>
        <v>123850</v>
      </c>
      <c r="F30" s="34">
        <f>ROUND(SUM(F20:F29),5)</f>
        <v>123287</v>
      </c>
      <c r="G30" s="15">
        <f>ROUND(SUM(G20:G29),5)</f>
        <v>-563</v>
      </c>
    </row>
    <row r="31" spans="1:7" ht="18" customHeight="1">
      <c r="A31" s="6"/>
      <c r="B31" s="6" t="s">
        <v>21</v>
      </c>
      <c r="C31" s="6"/>
      <c r="D31" s="7"/>
      <c r="E31" s="9"/>
      <c r="F31" s="35"/>
    </row>
    <row r="32" spans="1:7">
      <c r="A32" s="6"/>
      <c r="B32" s="6"/>
      <c r="C32" s="6" t="s">
        <v>22</v>
      </c>
      <c r="D32" s="7"/>
      <c r="E32" s="21">
        <v>6000</v>
      </c>
      <c r="F32" s="33">
        <v>17188</v>
      </c>
      <c r="G32" s="8">
        <f>F32-E32</f>
        <v>11188</v>
      </c>
    </row>
    <row r="33" spans="1:7">
      <c r="A33" s="6"/>
      <c r="B33" s="6"/>
      <c r="C33" s="6" t="s">
        <v>23</v>
      </c>
      <c r="D33" s="7"/>
      <c r="E33" s="21">
        <v>17400</v>
      </c>
      <c r="F33" s="33">
        <v>21780.87</v>
      </c>
      <c r="G33" s="8">
        <f t="shared" ref="G33:G37" si="2">F33-E33</f>
        <v>4380.869999999999</v>
      </c>
    </row>
    <row r="34" spans="1:7">
      <c r="A34" s="6"/>
      <c r="B34" s="6"/>
      <c r="C34" s="6" t="s">
        <v>24</v>
      </c>
      <c r="D34" s="7"/>
      <c r="E34" s="21">
        <v>0</v>
      </c>
      <c r="F34" s="33">
        <v>1050</v>
      </c>
      <c r="G34" s="8">
        <f t="shared" si="2"/>
        <v>1050</v>
      </c>
    </row>
    <row r="35" spans="1:7">
      <c r="A35" s="6"/>
      <c r="B35" s="6"/>
      <c r="C35" s="6" t="s">
        <v>25</v>
      </c>
      <c r="D35" s="7"/>
      <c r="E35" s="21">
        <v>3000</v>
      </c>
      <c r="F35" s="33">
        <v>3443.62</v>
      </c>
      <c r="G35" s="8">
        <f t="shared" si="2"/>
        <v>443.61999999999989</v>
      </c>
    </row>
    <row r="36" spans="1:7">
      <c r="A36" s="6"/>
      <c r="B36" s="6"/>
      <c r="C36" s="6" t="s">
        <v>26</v>
      </c>
      <c r="D36" s="7"/>
      <c r="E36" s="21">
        <v>0</v>
      </c>
      <c r="F36" s="33">
        <v>3468.5</v>
      </c>
      <c r="G36" s="8">
        <f t="shared" si="2"/>
        <v>3468.5</v>
      </c>
    </row>
    <row r="37" spans="1:7">
      <c r="A37" s="6"/>
      <c r="B37" s="6"/>
      <c r="C37" s="6" t="s">
        <v>82</v>
      </c>
      <c r="D37" s="7"/>
      <c r="E37" s="23">
        <v>0</v>
      </c>
      <c r="F37" s="37">
        <v>250</v>
      </c>
      <c r="G37" s="8">
        <f t="shared" si="2"/>
        <v>250</v>
      </c>
    </row>
    <row r="38" spans="1:7" ht="15" customHeight="1" thickBot="1">
      <c r="A38" s="6"/>
      <c r="B38" s="6" t="s">
        <v>27</v>
      </c>
      <c r="C38" s="6"/>
      <c r="D38" s="7"/>
      <c r="E38" s="14">
        <f>SUM(E32:E37)</f>
        <v>26400</v>
      </c>
      <c r="F38" s="34">
        <f>ROUND(SUM(F31:F37),5)</f>
        <v>47180.99</v>
      </c>
      <c r="G38" s="16">
        <f>SUM(G32:G37)</f>
        <v>20780.989999999998</v>
      </c>
    </row>
    <row r="39" spans="1:7" ht="18" customHeight="1">
      <c r="A39" s="6"/>
      <c r="B39" s="6" t="s">
        <v>28</v>
      </c>
      <c r="C39" s="6"/>
      <c r="D39" s="7"/>
      <c r="E39" s="9"/>
      <c r="F39" s="35"/>
    </row>
    <row r="40" spans="1:7">
      <c r="A40" s="6"/>
      <c r="B40" s="6"/>
      <c r="C40" s="6" t="s">
        <v>29</v>
      </c>
      <c r="D40" s="7"/>
      <c r="E40" s="21">
        <v>40000</v>
      </c>
      <c r="F40" s="33">
        <v>62036</v>
      </c>
      <c r="G40" s="8">
        <f>F40-E40</f>
        <v>22036</v>
      </c>
    </row>
    <row r="41" spans="1:7">
      <c r="A41" s="6"/>
      <c r="B41" s="6"/>
      <c r="C41" s="6" t="s">
        <v>83</v>
      </c>
      <c r="D41" s="7"/>
      <c r="E41" s="21">
        <v>3000</v>
      </c>
      <c r="F41" s="37">
        <v>10855</v>
      </c>
      <c r="G41" s="8">
        <f t="shared" ref="G41:G42" si="3">F41-E41</f>
        <v>7855</v>
      </c>
    </row>
    <row r="42" spans="1:7" ht="15" customHeight="1" thickBot="1">
      <c r="A42" s="6"/>
      <c r="B42" s="6" t="s">
        <v>30</v>
      </c>
      <c r="C42" s="6"/>
      <c r="D42" s="7"/>
      <c r="E42" s="16">
        <f>SUM(E40:E41)</f>
        <v>43000</v>
      </c>
      <c r="F42" s="36">
        <f>SUM(F40:F41)</f>
        <v>72891</v>
      </c>
      <c r="G42" s="16">
        <f t="shared" si="3"/>
        <v>29891</v>
      </c>
    </row>
    <row r="43" spans="1:7" ht="18" customHeight="1">
      <c r="A43" s="6"/>
      <c r="B43" s="6" t="s">
        <v>31</v>
      </c>
      <c r="C43" s="6"/>
      <c r="D43" s="7"/>
      <c r="E43" s="21">
        <v>41750</v>
      </c>
      <c r="F43" s="35"/>
      <c r="G43" s="8">
        <f>F43-E43</f>
        <v>-41750</v>
      </c>
    </row>
    <row r="44" spans="1:7">
      <c r="A44" s="6"/>
      <c r="B44" s="6"/>
      <c r="C44" s="6" t="s">
        <v>37</v>
      </c>
      <c r="D44" s="7"/>
      <c r="E44" s="21">
        <v>23000</v>
      </c>
      <c r="F44" s="33">
        <v>49443.14</v>
      </c>
      <c r="G44" s="8">
        <f t="shared" ref="G44:G58" si="4">F44-E44</f>
        <v>26443.14</v>
      </c>
    </row>
    <row r="45" spans="1:7">
      <c r="A45" s="6"/>
      <c r="B45" s="6"/>
      <c r="C45" s="6" t="s">
        <v>32</v>
      </c>
      <c r="D45" s="7"/>
      <c r="E45" s="21">
        <v>16000</v>
      </c>
      <c r="F45" s="33">
        <v>12768.75</v>
      </c>
      <c r="G45" s="8">
        <f t="shared" si="4"/>
        <v>-3231.25</v>
      </c>
    </row>
    <row r="46" spans="1:7">
      <c r="A46" s="6"/>
      <c r="B46" s="6"/>
      <c r="C46" s="6" t="s">
        <v>36</v>
      </c>
      <c r="D46" s="7"/>
      <c r="E46" s="9">
        <v>0</v>
      </c>
      <c r="F46" s="33">
        <v>34020.67</v>
      </c>
      <c r="G46" s="8">
        <f t="shared" si="4"/>
        <v>34020.67</v>
      </c>
    </row>
    <row r="47" spans="1:7">
      <c r="A47" s="6"/>
      <c r="B47" s="6"/>
      <c r="C47" s="6" t="s">
        <v>75</v>
      </c>
      <c r="D47" s="7"/>
      <c r="E47" s="21">
        <v>20000</v>
      </c>
      <c r="F47" s="33">
        <v>0</v>
      </c>
      <c r="G47" s="8">
        <f t="shared" si="4"/>
        <v>-20000</v>
      </c>
    </row>
    <row r="48" spans="1:7">
      <c r="A48" s="6"/>
      <c r="B48" s="6"/>
      <c r="C48" s="6" t="s">
        <v>76</v>
      </c>
      <c r="D48" s="7"/>
      <c r="E48" s="21">
        <v>10000</v>
      </c>
      <c r="F48" s="33">
        <v>0</v>
      </c>
      <c r="G48" s="8">
        <f t="shared" si="4"/>
        <v>-10000</v>
      </c>
    </row>
    <row r="49" spans="1:8">
      <c r="A49" s="6"/>
      <c r="B49" s="6"/>
      <c r="C49" s="6" t="s">
        <v>40</v>
      </c>
      <c r="D49" s="7"/>
      <c r="E49" s="9">
        <v>3500</v>
      </c>
      <c r="F49" s="33">
        <v>1447</v>
      </c>
      <c r="G49" s="8">
        <f t="shared" si="4"/>
        <v>-2053</v>
      </c>
    </row>
    <row r="50" spans="1:8">
      <c r="A50" s="6"/>
      <c r="B50" s="6"/>
      <c r="C50" s="6" t="s">
        <v>41</v>
      </c>
      <c r="D50" s="7"/>
      <c r="E50" s="9">
        <v>10000</v>
      </c>
      <c r="F50" s="33">
        <v>250</v>
      </c>
      <c r="G50" s="8">
        <f t="shared" si="4"/>
        <v>-9750</v>
      </c>
    </row>
    <row r="51" spans="1:8">
      <c r="A51" s="6"/>
      <c r="B51" s="6"/>
      <c r="C51" s="6" t="s">
        <v>44</v>
      </c>
      <c r="D51" s="7"/>
      <c r="E51" s="9">
        <v>0</v>
      </c>
      <c r="F51" s="33">
        <v>3705.06</v>
      </c>
      <c r="G51" s="8">
        <f t="shared" si="4"/>
        <v>3705.06</v>
      </c>
    </row>
    <row r="52" spans="1:8">
      <c r="A52" s="6"/>
      <c r="B52" s="6"/>
      <c r="C52" s="6" t="s">
        <v>34</v>
      </c>
      <c r="D52" s="7"/>
      <c r="E52" s="9">
        <v>1500</v>
      </c>
      <c r="F52" s="33">
        <v>250</v>
      </c>
      <c r="G52" s="8">
        <f t="shared" si="4"/>
        <v>-1250</v>
      </c>
      <c r="H52" s="24"/>
    </row>
    <row r="53" spans="1:8">
      <c r="A53" s="6"/>
      <c r="B53" s="6"/>
      <c r="C53" s="6" t="s">
        <v>33</v>
      </c>
      <c r="D53" s="7"/>
      <c r="E53" s="9">
        <v>2000</v>
      </c>
      <c r="F53" s="33">
        <v>100</v>
      </c>
      <c r="G53" s="8">
        <f t="shared" si="4"/>
        <v>-1900</v>
      </c>
    </row>
    <row r="54" spans="1:8">
      <c r="A54" s="6"/>
      <c r="B54" s="6"/>
      <c r="C54" s="6" t="s">
        <v>35</v>
      </c>
      <c r="D54" s="7"/>
      <c r="E54" s="9">
        <v>0</v>
      </c>
      <c r="F54" s="33">
        <v>472.51</v>
      </c>
      <c r="G54" s="8">
        <f t="shared" si="4"/>
        <v>472.51</v>
      </c>
    </row>
    <row r="55" spans="1:8">
      <c r="A55" s="6"/>
      <c r="B55" s="6"/>
      <c r="C55" s="6" t="s">
        <v>42</v>
      </c>
      <c r="D55" s="7"/>
      <c r="E55" s="9">
        <v>600</v>
      </c>
      <c r="F55" s="33">
        <v>1212.72</v>
      </c>
      <c r="G55" s="8">
        <f t="shared" si="4"/>
        <v>612.72</v>
      </c>
    </row>
    <row r="56" spans="1:8">
      <c r="A56" s="6"/>
      <c r="B56" s="6"/>
      <c r="C56" s="6" t="s">
        <v>43</v>
      </c>
      <c r="D56" s="7"/>
      <c r="E56" s="9">
        <v>0</v>
      </c>
      <c r="F56" s="33">
        <v>139.35</v>
      </c>
      <c r="G56" s="8">
        <f t="shared" si="4"/>
        <v>139.35</v>
      </c>
    </row>
    <row r="57" spans="1:8">
      <c r="A57" s="6"/>
      <c r="B57" s="6"/>
      <c r="C57" s="6" t="s">
        <v>39</v>
      </c>
      <c r="D57" s="7"/>
      <c r="E57" s="9">
        <v>0</v>
      </c>
      <c r="F57" s="33">
        <v>1098.25</v>
      </c>
      <c r="G57" s="8">
        <f t="shared" si="4"/>
        <v>1098.25</v>
      </c>
    </row>
    <row r="58" spans="1:8">
      <c r="A58" s="6"/>
      <c r="B58" s="6"/>
      <c r="C58" s="6" t="s">
        <v>38</v>
      </c>
      <c r="D58" s="7"/>
      <c r="E58" s="22">
        <v>0</v>
      </c>
      <c r="F58" s="37">
        <v>689.8</v>
      </c>
      <c r="G58" s="8">
        <f t="shared" si="4"/>
        <v>689.8</v>
      </c>
    </row>
    <row r="59" spans="1:8" ht="15" customHeight="1" thickBot="1">
      <c r="A59" s="6"/>
      <c r="B59" s="6" t="s">
        <v>45</v>
      </c>
      <c r="C59" s="6"/>
      <c r="D59" s="7"/>
      <c r="E59" s="15">
        <f>ROUND(SUM(E43:E58),5)</f>
        <v>128350</v>
      </c>
      <c r="F59" s="34">
        <f>ROUND(SUM(F43:F58),5)</f>
        <v>105597.25</v>
      </c>
      <c r="G59" s="16">
        <f>SUM(G43:G58)</f>
        <v>-22752.750000000004</v>
      </c>
    </row>
    <row r="60" spans="1:8" ht="18" customHeight="1">
      <c r="A60" s="6"/>
      <c r="B60" s="6" t="s">
        <v>46</v>
      </c>
      <c r="C60" s="6"/>
      <c r="D60" s="7"/>
      <c r="E60" s="9"/>
      <c r="F60" s="35"/>
    </row>
    <row r="61" spans="1:8">
      <c r="A61" s="6"/>
      <c r="B61" s="6"/>
      <c r="C61" s="6" t="s">
        <v>84</v>
      </c>
      <c r="D61" s="7"/>
      <c r="E61" s="8">
        <v>0</v>
      </c>
      <c r="F61" s="33">
        <v>1465</v>
      </c>
    </row>
    <row r="62" spans="1:8">
      <c r="A62" s="6"/>
      <c r="B62" s="6"/>
      <c r="C62" s="6" t="s">
        <v>85</v>
      </c>
      <c r="D62" s="7"/>
      <c r="E62" s="8">
        <v>0</v>
      </c>
      <c r="F62" s="37">
        <v>600</v>
      </c>
    </row>
    <row r="63" spans="1:8" ht="15" customHeight="1">
      <c r="A63" s="6"/>
      <c r="B63" s="6" t="s">
        <v>86</v>
      </c>
      <c r="C63" s="6"/>
      <c r="D63" s="7"/>
      <c r="E63" s="25">
        <v>1800</v>
      </c>
      <c r="F63" s="37">
        <f>SUM(F61:F62)</f>
        <v>2065</v>
      </c>
      <c r="G63" s="25">
        <f>F63-E63</f>
        <v>265</v>
      </c>
    </row>
    <row r="64" spans="1:8" ht="18" customHeight="1">
      <c r="A64" s="6"/>
      <c r="B64" s="6" t="s">
        <v>77</v>
      </c>
      <c r="C64" s="6"/>
      <c r="D64" s="7"/>
      <c r="E64" s="25">
        <v>600</v>
      </c>
      <c r="F64" s="37">
        <v>0</v>
      </c>
      <c r="G64" s="25">
        <f>F64-E64</f>
        <v>-600</v>
      </c>
    </row>
    <row r="65" spans="1:8" s="26" customFormat="1" ht="18" customHeight="1">
      <c r="A65" s="8"/>
      <c r="B65" s="6" t="s">
        <v>47</v>
      </c>
      <c r="C65" s="6"/>
      <c r="D65" s="7"/>
      <c r="E65" s="22">
        <v>0</v>
      </c>
      <c r="F65" s="37">
        <v>5122.4799999999996</v>
      </c>
      <c r="G65" s="25">
        <f>F65-E65</f>
        <v>5122.4799999999996</v>
      </c>
      <c r="H65" s="10"/>
    </row>
    <row r="66" spans="1:8" ht="17.100000000000001" customHeight="1" thickBot="1">
      <c r="A66" s="27" t="s">
        <v>48</v>
      </c>
      <c r="B66" s="27"/>
      <c r="C66" s="27"/>
      <c r="D66" s="28"/>
      <c r="E66" s="29">
        <f>E64+E63+E59+E42+E38+E30+E19+E18</f>
        <v>384000</v>
      </c>
      <c r="F66" s="29">
        <f>F65+F63+F59+F42+F38+F30+F19+F18</f>
        <v>471143.72</v>
      </c>
      <c r="G66" s="29">
        <f>G65+G64+G63+G59+G42+G38+G30+G19+G18</f>
        <v>87143.72</v>
      </c>
    </row>
    <row r="67" spans="1:8" ht="12" thickTop="1">
      <c r="B67" s="6"/>
      <c r="C67" s="6"/>
      <c r="D67" s="7"/>
      <c r="E67" s="22"/>
      <c r="F67" s="35"/>
    </row>
    <row r="68" spans="1:8" ht="17.100000000000001" customHeight="1" thickBot="1">
      <c r="A68" s="30" t="s">
        <v>49</v>
      </c>
      <c r="B68" s="30"/>
      <c r="C68" s="30"/>
      <c r="D68" s="31"/>
      <c r="E68" s="38">
        <f>E15-E66</f>
        <v>308550</v>
      </c>
      <c r="F68" s="38">
        <f>F15-F66</f>
        <v>324600.78000000003</v>
      </c>
      <c r="G68" s="30">
        <f>G15-G66</f>
        <v>16050.779999999955</v>
      </c>
    </row>
    <row r="69" spans="1:8" ht="12" thickTop="1"/>
    <row r="70" spans="1:8">
      <c r="G70" s="26"/>
    </row>
  </sheetData>
  <pageMargins left="0.2" right="0.2" top="1" bottom="0.25" header="0.25" footer="0.3"/>
  <pageSetup orientation="portrait" horizontalDpi="300" verticalDpi="300" r:id="rId1"/>
  <headerFooter>
    <oddHeader>&amp;L&amp;"Arial,Bold"&amp;8 1/9/2012
 Accrual Basis&amp;C&amp;"Arial,Bold"&amp;12 Tahoe Fund
&amp;14 Preliminary Profit &amp; Loss
&amp;10 January 1 through December 31, 2011</oddHeader>
    <oddFooter>&amp;R&amp;"Arial,Bold"&amp;8 Page &amp;P of &amp;N</oddFooter>
  </headerFooter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QuickBooks Export Tips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 Ducey</dc:creator>
  <cp:lastModifiedBy>Bev Ducey</cp:lastModifiedBy>
  <cp:lastPrinted>2012-01-10T03:30:51Z</cp:lastPrinted>
  <dcterms:created xsi:type="dcterms:W3CDTF">2011-11-07T14:47:38Z</dcterms:created>
  <dcterms:modified xsi:type="dcterms:W3CDTF">2012-01-10T03:34:31Z</dcterms:modified>
</cp:coreProperties>
</file>